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8000" activeTab="0"/>
  </bookViews>
  <sheets>
    <sheet name="Atesteerimisaruande arvestustab" sheetId="1" r:id="rId1"/>
  </sheets>
  <definedNames>
    <definedName name="_xlnm.Print_Area" localSheetId="0">'Atesteerimisaruande arvestustab'!$A$1:$J$27</definedName>
  </definedNames>
  <calcPr fullCalcOnLoad="1"/>
</workbook>
</file>

<file path=xl/sharedStrings.xml><?xml version="1.0" encoding="utf-8"?>
<sst xmlns="http://schemas.openxmlformats.org/spreadsheetml/2006/main" count="46" uniqueCount="43">
  <si>
    <t>KOKKU</t>
  </si>
  <si>
    <t xml:space="preserve">Avaldamiseks vastuvõetud ETISe 1.1, 1.2 või 3.1 kategooria artikkel (mis artikliväitekirja puhul moodustab artikliväitekirja osa) – kuni 30 EAP. </t>
  </si>
  <si>
    <t>Monograafia vormis esitatava doktoritöö peatükk/sisu osa</t>
  </si>
  <si>
    <t>Doktoritöö analüütiline ülevaade</t>
  </si>
  <si>
    <t xml:space="preserve">Doktoriseminari ettekanne </t>
  </si>
  <si>
    <t>Doktoriseminari ettekande retsenseerimine</t>
  </si>
  <si>
    <t>Eelkaitsmine</t>
  </si>
  <si>
    <t>Lõppkaitsmine</t>
  </si>
  <si>
    <t>KOKKU:</t>
  </si>
  <si>
    <t>Min nõutav</t>
  </si>
  <si>
    <t>Max lubatud</t>
  </si>
  <si>
    <t>Fikseeritud nõuetega - artiklipõhine</t>
  </si>
  <si>
    <t>Fikseeritud nõuetega - väitekirjapõhine</t>
  </si>
  <si>
    <t>Doktoritöö komponent</t>
  </si>
  <si>
    <t>Doktoritöö arvestatud maht</t>
  </si>
  <si>
    <t xml:space="preserve">Kogu doktoriõpingute perioodi hõlmav doktoritöö uurimisplaan, mis  peab sisaldama doktoritöö metodoloogilist plaani </t>
  </si>
  <si>
    <t xml:space="preserve"> Konverentsi ettekanne</t>
  </si>
  <si>
    <t>Esinemine või osalemine erialastel seminaridel väljaspool ülikooli</t>
  </si>
  <si>
    <t>NB!</t>
  </si>
  <si>
    <t>Nõutavast puudu</t>
  </si>
  <si>
    <t>1. õ/a</t>
  </si>
  <si>
    <t>2.õ/a</t>
  </si>
  <si>
    <t>3. õ/a</t>
  </si>
  <si>
    <t>4. õ/a</t>
  </si>
  <si>
    <t>… õ/a</t>
  </si>
  <si>
    <t>Max lubatuni</t>
  </si>
  <si>
    <t>Eelnevalt atesteeritud doktoritöö eest</t>
  </si>
  <si>
    <t>Üliõpilane:</t>
  </si>
  <si>
    <t>Sisseastumise aasta:</t>
  </si>
  <si>
    <t>Artikliväitekiri (A) või monograafia (M):</t>
  </si>
  <si>
    <t>Kontroll</t>
  </si>
  <si>
    <t>-</t>
  </si>
  <si>
    <t>NB! Andmeid saab muuta ainult tabeli halli taustaga lahtrites - ülejäänud lahtrid sisaldavad valemeid ja fikseeritud elemente (lukustus on ilma salasõnata!)!</t>
  </si>
  <si>
    <t>Kumulatiivne maht õppeaasta kohta (EAP/aastas):</t>
  </si>
  <si>
    <t xml:space="preserve">Doktoritöö teoreetilist alust puudutava teaduskirjanduse läbitöötamine </t>
  </si>
  <si>
    <t>Läbitud õppeainete maht (max 60EAP-ülekanded)</t>
  </si>
  <si>
    <t>LÄBITUD ÕPPEAINED (max 60EAP) JA DOKTORITÖÖ KOKKU:</t>
  </si>
  <si>
    <t>NB! Täiskoormuse maht vähemalt 45 EAP/aastas õppekava järgseid õpinguid!</t>
  </si>
  <si>
    <t>Ülekantud õppeaineid (EAP):</t>
  </si>
  <si>
    <t>M</t>
  </si>
  <si>
    <t>Esitatud ja retsenseeritud loometöö</t>
  </si>
  <si>
    <t>Doktoritöö instrumentide ning meetodite rakendamispõhimõtete väljatöötamine ning andmete kogumine doktoritöö jaoks</t>
  </si>
  <si>
    <t>Muu teaduspublikatsioon (ETISe madalam kategooria)/ Muu rahvusvaheline loometöö</t>
  </si>
</sst>
</file>

<file path=xl/styles.xml><?xml version="1.0" encoding="utf-8"?>
<styleSheet xmlns="http://schemas.openxmlformats.org/spreadsheetml/2006/main">
  <numFmts count="33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.00\ &quot;€&quot;_-;\-* #,##0.00\ &quot;€&quot;_-;_-* &quot;-&quot;??\ &quot;€&quot;_-;_-@_-"/>
    <numFmt numFmtId="170" formatCode="_-* #,##0\ _€_-;\-* #,##0\ _€_-;_-* &quot;-&quot;\ _€_-;_-@_-"/>
    <numFmt numFmtId="171" formatCode="_-* #,##0.00\ _€_-;\-* #,##0.00\ _€_-;_-* &quot;-&quot;??\ _€_-;_-@_-"/>
    <numFmt numFmtId="172" formatCode="&quot;€&quot;#,##0_);\(&quot;€&quot;#,##0\)"/>
    <numFmt numFmtId="173" formatCode="&quot;€&quot;#,##0_);[Red]\(&quot;€&quot;#,##0\)"/>
    <numFmt numFmtId="174" formatCode="&quot;€&quot;#,##0.00_);\(&quot;€&quot;#,##0.00\)"/>
    <numFmt numFmtId="175" formatCode="&quot;€&quot;#,##0.00_);[Red]\(&quot;€&quot;#,##0.00\)"/>
    <numFmt numFmtId="176" formatCode="_(&quot;€&quot;* #,##0_);_(&quot;€&quot;* \(#,##0\);_(&quot;€&quot;* &quot;-&quot;_);_(@_)"/>
    <numFmt numFmtId="177" formatCode="_(* #,##0_);_(* \(#,##0\);_(* &quot;-&quot;_);_(@_)"/>
    <numFmt numFmtId="178" formatCode="_(&quot;€&quot;* #,##0.00_);_(&quot;€&quot;* \(#,##0.00\);_(&quot;€&quot;* &quot;-&quot;??_);_(@_)"/>
    <numFmt numFmtId="179" formatCode="_(* #,##0.00_);_(* \(#,##0.00\);_(* &quot;-&quot;??_);_(@_)"/>
    <numFmt numFmtId="180" formatCode="#,##0\ &quot;kr&quot;;\-#,##0\ &quot;kr&quot;"/>
    <numFmt numFmtId="181" formatCode="#,##0\ &quot;kr&quot;;[Red]\-#,##0\ &quot;kr&quot;"/>
    <numFmt numFmtId="182" formatCode="#,##0.00\ &quot;kr&quot;;\-#,##0.00\ &quot;kr&quot;"/>
    <numFmt numFmtId="183" formatCode="#,##0.00\ &quot;kr&quot;;[Red]\-#,##0.00\ &quot;kr&quot;"/>
    <numFmt numFmtId="184" formatCode="_-* #,##0\ &quot;kr&quot;_-;\-* #,##0\ &quot;kr&quot;_-;_-* &quot;-&quot;\ &quot;kr&quot;_-;_-@_-"/>
    <numFmt numFmtId="185" formatCode="_-* #,##0\ _k_r_-;\-* #,##0\ _k_r_-;_-* &quot;-&quot;\ _k_r_-;_-@_-"/>
    <numFmt numFmtId="186" formatCode="_-* #,##0.00\ &quot;kr&quot;_-;\-* #,##0.00\ &quot;kr&quot;_-;_-* &quot;-&quot;??\ &quot;kr&quot;_-;_-@_-"/>
    <numFmt numFmtId="187" formatCode="_-* #,##0.00\ _k_r_-;\-* #,##0.00\ _k_r_-;_-* &quot;-&quot;??\ _k_r_-;_-@_-"/>
    <numFmt numFmtId="188" formatCode="0.0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8"/>
      <name val="Calibri"/>
      <family val="2"/>
    </font>
    <font>
      <i/>
      <sz val="11"/>
      <color indexed="9"/>
      <name val="Calibri"/>
      <family val="0"/>
    </font>
    <font>
      <sz val="11"/>
      <name val="Calibri"/>
      <family val="0"/>
    </font>
    <font>
      <b/>
      <i/>
      <sz val="11"/>
      <color indexed="8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i/>
      <sz val="11"/>
      <color theme="0"/>
      <name val="Calibri"/>
      <family val="0"/>
    </font>
    <font>
      <b/>
      <i/>
      <sz val="11"/>
      <color theme="1"/>
      <name val="Calibri"/>
      <family val="2"/>
    </font>
    <font>
      <b/>
      <sz val="10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38" fillId="0" borderId="10" xfId="0" applyFont="1" applyBorder="1" applyAlignment="1">
      <alignment horizontal="center" vertical="top" wrapText="1"/>
    </xf>
    <xf numFmtId="0" fontId="38" fillId="33" borderId="10" xfId="0" applyFont="1" applyFill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38" fillId="0" borderId="10" xfId="0" applyFont="1" applyBorder="1" applyAlignment="1">
      <alignment horizontal="center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0" borderId="0" xfId="0" applyFont="1" applyAlignment="1">
      <alignment vertical="center"/>
    </xf>
    <xf numFmtId="0" fontId="40" fillId="0" borderId="0" xfId="0" applyFont="1" applyAlignment="1">
      <alignment/>
    </xf>
    <xf numFmtId="0" fontId="40" fillId="0" borderId="10" xfId="0" applyFont="1" applyBorder="1" applyAlignment="1" quotePrefix="1">
      <alignment horizontal="center" vertical="top" wrapText="1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top" wrapText="1"/>
    </xf>
    <xf numFmtId="0" fontId="40" fillId="33" borderId="0" xfId="0" applyFont="1" applyFill="1" applyBorder="1" applyAlignment="1">
      <alignment horizontal="center" vertical="center" wrapText="1"/>
    </xf>
    <xf numFmtId="0" fontId="40" fillId="33" borderId="0" xfId="0" applyFont="1" applyFill="1" applyBorder="1" applyAlignment="1">
      <alignment horizontal="center" vertical="top" wrapText="1"/>
    </xf>
    <xf numFmtId="0" fontId="38" fillId="34" borderId="10" xfId="0" applyFont="1" applyFill="1" applyBorder="1" applyAlignment="1" applyProtection="1">
      <alignment horizontal="center" vertical="top" wrapText="1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41" fillId="0" borderId="11" xfId="0" applyFont="1" applyFill="1" applyBorder="1" applyAlignment="1">
      <alignment horizontal="center" vertical="top" wrapText="1"/>
    </xf>
    <xf numFmtId="0" fontId="40" fillId="0" borderId="12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40" fillId="0" borderId="13" xfId="0" applyFont="1" applyBorder="1" applyAlignment="1">
      <alignment vertical="center"/>
    </xf>
    <xf numFmtId="0" fontId="21" fillId="0" borderId="13" xfId="0" applyFont="1" applyBorder="1" applyAlignment="1">
      <alignment vertical="top" wrapText="1"/>
    </xf>
    <xf numFmtId="0" fontId="38" fillId="35" borderId="10" xfId="0" applyFont="1" applyFill="1" applyBorder="1" applyAlignment="1">
      <alignment horizontal="center" vertical="center" wrapText="1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38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 quotePrefix="1">
      <alignment horizontal="center" vertical="center" wrapText="1"/>
    </xf>
    <xf numFmtId="0" fontId="38" fillId="33" borderId="14" xfId="0" applyFont="1" applyFill="1" applyBorder="1" applyAlignment="1">
      <alignment horizontal="center" vertical="center" wrapText="1"/>
    </xf>
    <xf numFmtId="188" fontId="42" fillId="35" borderId="10" xfId="0" applyNumberFormat="1" applyFont="1" applyFill="1" applyBorder="1" applyAlignment="1">
      <alignment horizontal="center" vertical="top" wrapText="1"/>
    </xf>
    <xf numFmtId="0" fontId="38" fillId="0" borderId="10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top"/>
    </xf>
    <xf numFmtId="0" fontId="0" fillId="33" borderId="10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21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center"/>
    </xf>
    <xf numFmtId="0" fontId="21" fillId="33" borderId="15" xfId="0" applyFont="1" applyFill="1" applyBorder="1" applyAlignment="1">
      <alignment horizontal="center" vertical="center"/>
    </xf>
    <xf numFmtId="0" fontId="21" fillId="33" borderId="16" xfId="0" applyFont="1" applyFill="1" applyBorder="1" applyAlignment="1">
      <alignment horizontal="center" vertical="center"/>
    </xf>
    <xf numFmtId="0" fontId="38" fillId="0" borderId="10" xfId="0" applyFont="1" applyBorder="1" applyAlignment="1">
      <alignment horizontal="center" vertical="center" wrapText="1"/>
    </xf>
    <xf numFmtId="0" fontId="0" fillId="34" borderId="12" xfId="0" applyFill="1" applyBorder="1" applyAlignment="1" applyProtection="1">
      <alignment horizontal="left" vertical="center" wrapText="1"/>
      <protection locked="0"/>
    </xf>
    <xf numFmtId="0" fontId="0" fillId="34" borderId="13" xfId="0" applyFill="1" applyBorder="1" applyAlignment="1" applyProtection="1">
      <alignment horizontal="left" vertical="center" wrapText="1"/>
      <protection locked="0"/>
    </xf>
    <xf numFmtId="0" fontId="43" fillId="0" borderId="14" xfId="0" applyFont="1" applyBorder="1" applyAlignment="1">
      <alignment horizontal="right" vertical="center" wrapText="1"/>
    </xf>
    <xf numFmtId="0" fontId="3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right" wrapText="1"/>
    </xf>
    <xf numFmtId="0" fontId="0" fillId="0" borderId="13" xfId="0" applyBorder="1" applyAlignment="1">
      <alignment horizontal="right" wrapText="1"/>
    </xf>
    <xf numFmtId="0" fontId="42" fillId="0" borderId="12" xfId="0" applyFont="1" applyBorder="1" applyAlignment="1">
      <alignment horizontal="right" vertical="center" wrapText="1"/>
    </xf>
    <xf numFmtId="0" fontId="42" fillId="0" borderId="11" xfId="0" applyFont="1" applyBorder="1" applyAlignment="1">
      <alignment horizontal="right" vertical="center" wrapText="1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38" fillId="0" borderId="12" xfId="0" applyFont="1" applyBorder="1" applyAlignment="1">
      <alignment horizontal="right" wrapText="1"/>
    </xf>
    <xf numFmtId="0" fontId="38" fillId="0" borderId="13" xfId="0" applyFont="1" applyBorder="1" applyAlignment="1">
      <alignment horizontal="right" wrapText="1"/>
    </xf>
    <xf numFmtId="0" fontId="40" fillId="0" borderId="10" xfId="0" applyFont="1" applyBorder="1" applyAlignment="1">
      <alignment horizontal="center" vertical="center" wrapText="1"/>
    </xf>
    <xf numFmtId="0" fontId="0" fillId="34" borderId="11" xfId="0" applyFill="1" applyBorder="1" applyAlignment="1" applyProtection="1">
      <alignment horizontal="left" vertical="center" wrapText="1"/>
      <protection locked="0"/>
    </xf>
    <xf numFmtId="0" fontId="38" fillId="0" borderId="12" xfId="0" applyFont="1" applyFill="1" applyBorder="1" applyAlignment="1" applyProtection="1">
      <alignment horizontal="right" vertical="center" wrapText="1"/>
      <protection locked="0"/>
    </xf>
    <xf numFmtId="0" fontId="38" fillId="0" borderId="11" xfId="0" applyFont="1" applyFill="1" applyBorder="1" applyAlignment="1" applyProtection="1">
      <alignment horizontal="right" vertical="center" wrapText="1"/>
      <protection locked="0"/>
    </xf>
    <xf numFmtId="0" fontId="38" fillId="0" borderId="13" xfId="0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125" zoomScaleNormal="125" zoomScalePageLayoutView="0" workbookViewId="0" topLeftCell="A7">
      <selection activeCell="D12" sqref="D12"/>
    </sheetView>
  </sheetViews>
  <sheetFormatPr defaultColWidth="8.8515625" defaultRowHeight="15"/>
  <cols>
    <col min="1" max="1" width="5.421875" style="0" customWidth="1"/>
    <col min="2" max="2" width="40.140625" style="2" customWidth="1"/>
    <col min="3" max="7" width="10.28125" style="3" customWidth="1"/>
    <col min="8" max="12" width="9.140625" style="3" customWidth="1"/>
    <col min="13" max="13" width="8.8515625" style="3" customWidth="1"/>
    <col min="14" max="14" width="8.421875" style="3" customWidth="1"/>
  </cols>
  <sheetData>
    <row r="1" spans="1:14" s="1" customFormat="1" ht="15">
      <c r="A1" s="54" t="s">
        <v>27</v>
      </c>
      <c r="B1" s="55"/>
      <c r="C1" s="53"/>
      <c r="D1" s="53"/>
      <c r="E1" s="53"/>
      <c r="F1" s="53"/>
      <c r="G1" s="53"/>
      <c r="H1" s="53"/>
      <c r="I1" s="53"/>
      <c r="J1" s="53"/>
      <c r="K1" s="3"/>
      <c r="L1" s="3"/>
      <c r="M1" s="3"/>
      <c r="N1" s="3"/>
    </row>
    <row r="2" spans="1:14" s="1" customFormat="1" ht="15">
      <c r="A2" s="54" t="s">
        <v>28</v>
      </c>
      <c r="B2" s="55"/>
      <c r="C2" s="45"/>
      <c r="D2" s="57"/>
      <c r="E2" s="58" t="s">
        <v>38</v>
      </c>
      <c r="F2" s="59"/>
      <c r="G2" s="59"/>
      <c r="H2" s="60"/>
      <c r="I2" s="45"/>
      <c r="J2" s="46"/>
      <c r="K2" s="3"/>
      <c r="L2" s="3"/>
      <c r="M2" s="3"/>
      <c r="N2" s="3"/>
    </row>
    <row r="3" spans="1:14" s="1" customFormat="1" ht="15">
      <c r="A3" s="54" t="s">
        <v>29</v>
      </c>
      <c r="B3" s="55"/>
      <c r="C3" s="53" t="s">
        <v>39</v>
      </c>
      <c r="D3" s="53"/>
      <c r="E3" s="53"/>
      <c r="F3" s="53"/>
      <c r="G3" s="53"/>
      <c r="H3" s="53"/>
      <c r="I3" s="53"/>
      <c r="J3" s="53"/>
      <c r="K3" s="3"/>
      <c r="L3" s="3"/>
      <c r="M3" s="3"/>
      <c r="N3" s="3"/>
    </row>
    <row r="4" spans="2:14" s="1" customFormat="1" ht="15">
      <c r="B4" s="2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s="1" customFormat="1" ht="15">
      <c r="A5" s="11" t="s">
        <v>32</v>
      </c>
      <c r="B5" s="2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30.75" customHeight="1">
      <c r="A6" s="48" t="s">
        <v>13</v>
      </c>
      <c r="B6" s="48"/>
      <c r="C6" s="44" t="s">
        <v>14</v>
      </c>
      <c r="D6" s="44"/>
      <c r="E6" s="44"/>
      <c r="F6" s="44"/>
      <c r="G6" s="44"/>
      <c r="H6" s="44"/>
      <c r="I6" s="44" t="s">
        <v>30</v>
      </c>
      <c r="J6" s="44"/>
      <c r="K6" s="40" t="s">
        <v>12</v>
      </c>
      <c r="L6" s="40"/>
      <c r="M6" s="40" t="s">
        <v>11</v>
      </c>
      <c r="N6" s="40"/>
    </row>
    <row r="7" spans="1:14" ht="30">
      <c r="A7" s="48"/>
      <c r="B7" s="48"/>
      <c r="C7" s="21" t="s">
        <v>20</v>
      </c>
      <c r="D7" s="21" t="s">
        <v>21</v>
      </c>
      <c r="E7" s="21" t="s">
        <v>22</v>
      </c>
      <c r="F7" s="21" t="s">
        <v>23</v>
      </c>
      <c r="G7" s="21" t="s">
        <v>24</v>
      </c>
      <c r="H7" s="4" t="s">
        <v>0</v>
      </c>
      <c r="I7" s="4" t="s">
        <v>19</v>
      </c>
      <c r="J7" s="4" t="s">
        <v>25</v>
      </c>
      <c r="K7" s="5" t="s">
        <v>9</v>
      </c>
      <c r="L7" s="5" t="s">
        <v>10</v>
      </c>
      <c r="M7" s="5" t="s">
        <v>9</v>
      </c>
      <c r="N7" s="5" t="s">
        <v>10</v>
      </c>
    </row>
    <row r="8" spans="1:14" s="1" customFormat="1" ht="21.75" customHeight="1">
      <c r="A8" s="13"/>
      <c r="B8" s="14" t="s">
        <v>8</v>
      </c>
      <c r="C8" s="8">
        <f aca="true" t="shared" si="0" ref="C8:H8">SUM(C9:C23)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28">
        <f t="shared" si="0"/>
        <v>0</v>
      </c>
      <c r="I8" s="35">
        <f>IF(C3="M",IF(K8-H8&gt;0,K8-H8,0),IF(M8-H8&gt;0,M8-H8,0))</f>
        <v>122</v>
      </c>
      <c r="J8" s="35">
        <f>IF(C3="M",L8-H8,N8-H8)</f>
        <v>180</v>
      </c>
      <c r="K8" s="9">
        <f>SUM(K9:K22)</f>
        <v>122</v>
      </c>
      <c r="L8" s="9">
        <v>180</v>
      </c>
      <c r="M8" s="9">
        <f>SUM(M9:M22)</f>
        <v>166</v>
      </c>
      <c r="N8" s="9">
        <v>180</v>
      </c>
    </row>
    <row r="9" spans="1:14" ht="45">
      <c r="A9" s="6">
        <v>1</v>
      </c>
      <c r="B9" s="27" t="s">
        <v>15</v>
      </c>
      <c r="C9" s="22"/>
      <c r="D9" s="22"/>
      <c r="E9" s="22"/>
      <c r="F9" s="22"/>
      <c r="G9" s="22"/>
      <c r="H9" s="34">
        <f aca="true" t="shared" si="1" ref="H9:H23">SUM(C9:G9)</f>
        <v>0</v>
      </c>
      <c r="I9" s="35">
        <f>IF(C$3="M",IF(K9-H9&gt;0,K9-H9,0),IF(M9-H9&gt;0,M9-H9,0))</f>
        <v>6</v>
      </c>
      <c r="J9" s="35">
        <f>IF(C$3="M",L9-H9,N9-H9)</f>
        <v>10</v>
      </c>
      <c r="K9" s="39">
        <v>6</v>
      </c>
      <c r="L9" s="39">
        <v>10</v>
      </c>
      <c r="M9" s="39">
        <v>0</v>
      </c>
      <c r="N9" s="39">
        <v>10</v>
      </c>
    </row>
    <row r="10" spans="1:14" ht="30">
      <c r="A10" s="6">
        <v>2</v>
      </c>
      <c r="B10" s="27" t="s">
        <v>34</v>
      </c>
      <c r="C10" s="22"/>
      <c r="D10" s="22"/>
      <c r="E10" s="22"/>
      <c r="F10" s="22"/>
      <c r="G10" s="22"/>
      <c r="H10" s="34">
        <f t="shared" si="1"/>
        <v>0</v>
      </c>
      <c r="I10" s="35">
        <f aca="true" t="shared" si="2" ref="I10:I17">IF(C$3="M",IF(K10-H10&gt;0,K10-H10,0),IF(M10-H10&gt;0,M10-H10,0))</f>
        <v>10</v>
      </c>
      <c r="J10" s="35">
        <f aca="true" t="shared" si="3" ref="J10:J16">IF(C$3="M",L10-H10,N10-H10)</f>
        <v>20</v>
      </c>
      <c r="K10" s="39">
        <v>10</v>
      </c>
      <c r="L10" s="39">
        <v>20</v>
      </c>
      <c r="M10" s="39">
        <v>10</v>
      </c>
      <c r="N10" s="39">
        <v>20</v>
      </c>
    </row>
    <row r="11" spans="1:14" ht="45">
      <c r="A11" s="6">
        <v>3</v>
      </c>
      <c r="B11" s="27" t="s">
        <v>41</v>
      </c>
      <c r="C11" s="22"/>
      <c r="D11" s="22"/>
      <c r="E11" s="22"/>
      <c r="F11" s="22"/>
      <c r="G11" s="22"/>
      <c r="H11" s="34">
        <f t="shared" si="1"/>
        <v>0</v>
      </c>
      <c r="I11" s="35">
        <f t="shared" si="2"/>
        <v>0</v>
      </c>
      <c r="J11" s="35">
        <f t="shared" si="3"/>
        <v>20</v>
      </c>
      <c r="K11" s="39">
        <v>0</v>
      </c>
      <c r="L11" s="39">
        <v>20</v>
      </c>
      <c r="M11" s="39">
        <v>0</v>
      </c>
      <c r="N11" s="39">
        <v>20</v>
      </c>
    </row>
    <row r="12" spans="1:14" ht="45">
      <c r="A12" s="6">
        <v>4</v>
      </c>
      <c r="B12" s="27" t="s">
        <v>1</v>
      </c>
      <c r="C12" s="22"/>
      <c r="D12" s="22"/>
      <c r="E12" s="22"/>
      <c r="F12" s="22"/>
      <c r="G12" s="22"/>
      <c r="H12" s="34">
        <f t="shared" si="1"/>
        <v>0</v>
      </c>
      <c r="I12" s="35">
        <f t="shared" si="2"/>
        <v>0</v>
      </c>
      <c r="J12" s="35">
        <f t="shared" si="3"/>
        <v>30</v>
      </c>
      <c r="K12" s="39">
        <v>0</v>
      </c>
      <c r="L12" s="39">
        <v>30</v>
      </c>
      <c r="M12" s="39">
        <v>60</v>
      </c>
      <c r="N12" s="39">
        <v>60</v>
      </c>
    </row>
    <row r="13" spans="1:14" ht="30">
      <c r="A13" s="6">
        <v>5</v>
      </c>
      <c r="B13" s="27" t="s">
        <v>2</v>
      </c>
      <c r="C13" s="22"/>
      <c r="D13" s="22"/>
      <c r="E13" s="22"/>
      <c r="F13" s="22"/>
      <c r="G13" s="22"/>
      <c r="H13" s="34">
        <f t="shared" si="1"/>
        <v>0</v>
      </c>
      <c r="I13" s="35">
        <f t="shared" si="2"/>
        <v>30</v>
      </c>
      <c r="J13" s="35">
        <f t="shared" si="3"/>
        <v>60</v>
      </c>
      <c r="K13" s="39">
        <v>30</v>
      </c>
      <c r="L13" s="39">
        <v>60</v>
      </c>
      <c r="M13" s="39">
        <v>0</v>
      </c>
      <c r="N13" s="39">
        <v>0</v>
      </c>
    </row>
    <row r="14" spans="1:14" s="1" customFormat="1" ht="15">
      <c r="A14" s="6">
        <v>6</v>
      </c>
      <c r="B14" s="27" t="s">
        <v>40</v>
      </c>
      <c r="C14" s="29"/>
      <c r="D14" s="29"/>
      <c r="E14" s="29"/>
      <c r="F14" s="29"/>
      <c r="G14" s="29"/>
      <c r="H14" s="34">
        <f t="shared" si="1"/>
        <v>0</v>
      </c>
      <c r="I14" s="35">
        <f t="shared" si="2"/>
        <v>60</v>
      </c>
      <c r="J14" s="35">
        <f t="shared" si="3"/>
        <v>100</v>
      </c>
      <c r="K14" s="39">
        <v>60</v>
      </c>
      <c r="L14" s="39">
        <v>100</v>
      </c>
      <c r="M14" s="39">
        <v>60</v>
      </c>
      <c r="N14" s="39">
        <v>90</v>
      </c>
    </row>
    <row r="15" spans="1:14" ht="15">
      <c r="A15" s="6">
        <v>7</v>
      </c>
      <c r="B15" s="27" t="s">
        <v>3</v>
      </c>
      <c r="C15" s="22"/>
      <c r="D15" s="22"/>
      <c r="E15" s="22"/>
      <c r="F15" s="22"/>
      <c r="G15" s="22"/>
      <c r="H15" s="34">
        <f t="shared" si="1"/>
        <v>0</v>
      </c>
      <c r="I15" s="35">
        <f t="shared" si="2"/>
        <v>0</v>
      </c>
      <c r="J15" s="35">
        <f t="shared" si="3"/>
        <v>0</v>
      </c>
      <c r="K15" s="39">
        <v>0</v>
      </c>
      <c r="L15" s="39">
        <v>0</v>
      </c>
      <c r="M15" s="39">
        <v>20</v>
      </c>
      <c r="N15" s="39">
        <v>30</v>
      </c>
    </row>
    <row r="16" spans="1:14" ht="30">
      <c r="A16" s="6">
        <v>8</v>
      </c>
      <c r="B16" s="27" t="s">
        <v>42</v>
      </c>
      <c r="C16" s="22"/>
      <c r="D16" s="22"/>
      <c r="E16" s="22"/>
      <c r="F16" s="22"/>
      <c r="G16" s="22"/>
      <c r="H16" s="34">
        <f t="shared" si="1"/>
        <v>0</v>
      </c>
      <c r="I16" s="35">
        <f t="shared" si="2"/>
        <v>0</v>
      </c>
      <c r="J16" s="35">
        <f t="shared" si="3"/>
        <v>10</v>
      </c>
      <c r="K16" s="39">
        <v>0</v>
      </c>
      <c r="L16" s="39">
        <v>10</v>
      </c>
      <c r="M16" s="39">
        <v>0</v>
      </c>
      <c r="N16" s="39">
        <v>10</v>
      </c>
    </row>
    <row r="17" spans="1:14" ht="15">
      <c r="A17" s="6">
        <v>9</v>
      </c>
      <c r="B17" s="27" t="s">
        <v>16</v>
      </c>
      <c r="C17" s="22"/>
      <c r="D17" s="22"/>
      <c r="E17" s="22"/>
      <c r="F17" s="22"/>
      <c r="G17" s="22"/>
      <c r="H17" s="34">
        <f t="shared" si="1"/>
        <v>0</v>
      </c>
      <c r="I17" s="35">
        <f t="shared" si="2"/>
        <v>6</v>
      </c>
      <c r="J17" s="35">
        <f>IF(C$3="A",L17-H17,N17-H17)</f>
        <v>20</v>
      </c>
      <c r="K17" s="39">
        <v>6</v>
      </c>
      <c r="L17" s="39">
        <v>20</v>
      </c>
      <c r="M17" s="39">
        <v>6</v>
      </c>
      <c r="N17" s="39">
        <v>20</v>
      </c>
    </row>
    <row r="18" spans="1:14" ht="15">
      <c r="A18" s="6">
        <v>10</v>
      </c>
      <c r="B18" s="27" t="s">
        <v>4</v>
      </c>
      <c r="C18" s="22"/>
      <c r="D18" s="22"/>
      <c r="E18" s="22"/>
      <c r="F18" s="22"/>
      <c r="G18" s="22"/>
      <c r="H18" s="34">
        <f t="shared" si="1"/>
        <v>0</v>
      </c>
      <c r="I18" s="56">
        <f>IF(C12="M",IF(SUM(H18:H20)-H18&gt;0,K18-SUM(H18:H20),0),IF(M18-SUM(H18:H20)&gt;0,M18-SUM(H18:H20),0))</f>
        <v>0</v>
      </c>
      <c r="J18" s="56">
        <f>IF(C12="M",L18-SUM(H18:H20),N18-SUM(H18:H20))</f>
        <v>10</v>
      </c>
      <c r="K18" s="41">
        <v>0</v>
      </c>
      <c r="L18" s="41">
        <v>10</v>
      </c>
      <c r="M18" s="41">
        <v>0</v>
      </c>
      <c r="N18" s="41">
        <v>10</v>
      </c>
    </row>
    <row r="19" spans="1:14" ht="15">
      <c r="A19" s="6">
        <v>11</v>
      </c>
      <c r="B19" s="27" t="s">
        <v>5</v>
      </c>
      <c r="C19" s="22"/>
      <c r="D19" s="22"/>
      <c r="E19" s="22"/>
      <c r="F19" s="22"/>
      <c r="G19" s="22"/>
      <c r="H19" s="34">
        <f t="shared" si="1"/>
        <v>0</v>
      </c>
      <c r="I19" s="56"/>
      <c r="J19" s="56"/>
      <c r="K19" s="42"/>
      <c r="L19" s="42"/>
      <c r="M19" s="42"/>
      <c r="N19" s="42"/>
    </row>
    <row r="20" spans="1:14" ht="30">
      <c r="A20" s="6">
        <v>12</v>
      </c>
      <c r="B20" s="27" t="s">
        <v>17</v>
      </c>
      <c r="C20" s="22"/>
      <c r="D20" s="22"/>
      <c r="E20" s="22"/>
      <c r="F20" s="22"/>
      <c r="G20" s="22"/>
      <c r="H20" s="34">
        <f t="shared" si="1"/>
        <v>0</v>
      </c>
      <c r="I20" s="56"/>
      <c r="J20" s="56"/>
      <c r="K20" s="43"/>
      <c r="L20" s="43"/>
      <c r="M20" s="43"/>
      <c r="N20" s="43"/>
    </row>
    <row r="21" spans="1:14" ht="15">
      <c r="A21" s="6">
        <v>13</v>
      </c>
      <c r="B21" s="27" t="s">
        <v>6</v>
      </c>
      <c r="C21" s="22"/>
      <c r="D21" s="22"/>
      <c r="E21" s="22"/>
      <c r="F21" s="22"/>
      <c r="G21" s="22"/>
      <c r="H21" s="34">
        <f t="shared" si="1"/>
        <v>0</v>
      </c>
      <c r="I21" s="35">
        <f>IF(C$3="M",IF(K21-H21&gt;0,K21-H21,0),IF(M21-H21&gt;0,M21-H21,0))</f>
        <v>5</v>
      </c>
      <c r="J21" s="35">
        <f>IF(C$3="M",L21-H21,N21-H21)</f>
        <v>5</v>
      </c>
      <c r="K21" s="39">
        <v>5</v>
      </c>
      <c r="L21" s="39">
        <v>5</v>
      </c>
      <c r="M21" s="39">
        <v>5</v>
      </c>
      <c r="N21" s="39">
        <v>5</v>
      </c>
    </row>
    <row r="22" spans="1:14" ht="15">
      <c r="A22" s="36">
        <v>14</v>
      </c>
      <c r="B22" s="27" t="s">
        <v>7</v>
      </c>
      <c r="C22" s="22"/>
      <c r="D22" s="22"/>
      <c r="E22" s="22"/>
      <c r="F22" s="22"/>
      <c r="G22" s="22"/>
      <c r="H22" s="34">
        <f t="shared" si="1"/>
        <v>0</v>
      </c>
      <c r="I22" s="35">
        <f>IF(C$3="M",IF(K22-H22&gt;0,K22-H22,0),IF(M22-H22&gt;0,M22-H22,0))</f>
        <v>5</v>
      </c>
      <c r="J22" s="35">
        <f>IF(C$3="M",L22-H22,N22-H22)</f>
        <v>5</v>
      </c>
      <c r="K22" s="39">
        <v>5</v>
      </c>
      <c r="L22" s="39">
        <v>5</v>
      </c>
      <c r="M22" s="39">
        <v>5</v>
      </c>
      <c r="N22" s="39">
        <v>5</v>
      </c>
    </row>
    <row r="23" spans="1:14" ht="15">
      <c r="A23" s="6" t="s">
        <v>18</v>
      </c>
      <c r="B23" s="7" t="s">
        <v>26</v>
      </c>
      <c r="C23" s="22"/>
      <c r="D23" s="22"/>
      <c r="E23" s="22"/>
      <c r="F23" s="22"/>
      <c r="G23" s="22"/>
      <c r="H23" s="34">
        <f t="shared" si="1"/>
        <v>0</v>
      </c>
      <c r="I23" s="35">
        <f>IF(C$3="M",IF(K23-H23&gt;0,K23-H23,0),IF(M23-H23&gt;0,M23-H23,0))</f>
        <v>0</v>
      </c>
      <c r="J23" s="35">
        <f>IF(C$3="M",L23-H23,N23-H23)</f>
        <v>0</v>
      </c>
      <c r="K23" s="37"/>
      <c r="L23" s="37"/>
      <c r="M23" s="37"/>
      <c r="N23" s="37"/>
    </row>
    <row r="24" spans="1:14" ht="9.75" customHeight="1">
      <c r="A24" s="15"/>
      <c r="B24" s="16"/>
      <c r="C24" s="17"/>
      <c r="D24" s="17"/>
      <c r="E24" s="17"/>
      <c r="F24" s="17"/>
      <c r="G24" s="17"/>
      <c r="H24" s="18"/>
      <c r="I24" s="19"/>
      <c r="J24" s="20"/>
      <c r="K24" s="38"/>
      <c r="L24" s="38"/>
      <c r="M24" s="38"/>
      <c r="N24" s="38"/>
    </row>
    <row r="25" spans="1:14" s="1" customFormat="1" ht="15" customHeight="1">
      <c r="A25" s="49" t="s">
        <v>35</v>
      </c>
      <c r="B25" s="50"/>
      <c r="C25" s="29"/>
      <c r="D25" s="29"/>
      <c r="E25" s="29"/>
      <c r="F25" s="29"/>
      <c r="G25" s="29"/>
      <c r="H25" s="28">
        <f>IF(I2+SUM(C25:G25)&gt;60,60-I2,SUM(C25:G25))</f>
        <v>0</v>
      </c>
      <c r="I25" s="35">
        <f>K25-(SUM(C25:G25)+I2)</f>
        <v>60</v>
      </c>
      <c r="J25" s="12" t="s">
        <v>31</v>
      </c>
      <c r="K25" s="37">
        <v>60</v>
      </c>
      <c r="L25" s="37"/>
      <c r="M25" s="37">
        <v>60</v>
      </c>
      <c r="N25" s="37"/>
    </row>
    <row r="26" spans="1:14" s="10" customFormat="1" ht="21" customHeight="1">
      <c r="A26" s="47" t="s">
        <v>36</v>
      </c>
      <c r="B26" s="47"/>
      <c r="C26" s="30">
        <f aca="true" t="shared" si="4" ref="C26:H26">C8+C25</f>
        <v>0</v>
      </c>
      <c r="D26" s="30">
        <f t="shared" si="4"/>
        <v>0</v>
      </c>
      <c r="E26" s="30">
        <f t="shared" si="4"/>
        <v>0</v>
      </c>
      <c r="F26" s="30">
        <f t="shared" si="4"/>
        <v>0</v>
      </c>
      <c r="G26" s="30">
        <f t="shared" si="4"/>
        <v>0</v>
      </c>
      <c r="H26" s="28">
        <f t="shared" si="4"/>
        <v>0</v>
      </c>
      <c r="I26" s="31">
        <f>K26-H26-I2</f>
        <v>240</v>
      </c>
      <c r="J26" s="31" t="s">
        <v>31</v>
      </c>
      <c r="K26" s="32">
        <v>240</v>
      </c>
      <c r="L26" s="32"/>
      <c r="M26" s="32">
        <v>240</v>
      </c>
      <c r="N26" s="32"/>
    </row>
    <row r="27" spans="1:14" s="1" customFormat="1" ht="18" customHeight="1">
      <c r="A27" s="51" t="s">
        <v>33</v>
      </c>
      <c r="B27" s="52"/>
      <c r="C27" s="23">
        <f>IF(C26=0,0,1)</f>
        <v>0</v>
      </c>
      <c r="D27" s="23">
        <f>IF(D26=0,0,1)</f>
        <v>0</v>
      </c>
      <c r="E27" s="23">
        <f>IF(E26=0,0,1)</f>
        <v>0</v>
      </c>
      <c r="F27" s="23">
        <f>IF(F26=0,0,1)</f>
        <v>0</v>
      </c>
      <c r="G27" s="23">
        <f>IF(G26=0,0,1)</f>
        <v>0</v>
      </c>
      <c r="H27" s="33">
        <f>IF(H26=0,0,H26/SUM(C27:G27))</f>
        <v>0</v>
      </c>
      <c r="I27" s="24" t="s">
        <v>37</v>
      </c>
      <c r="J27" s="25"/>
      <c r="K27" s="25"/>
      <c r="L27" s="25"/>
      <c r="M27" s="25"/>
      <c r="N27" s="26"/>
    </row>
  </sheetData>
  <sheetProtection sheet="1" objects="1" scenarios="1" insertColumns="0"/>
  <mergeCells count="22">
    <mergeCell ref="A27:B27"/>
    <mergeCell ref="C1:J1"/>
    <mergeCell ref="C3:J3"/>
    <mergeCell ref="A1:B1"/>
    <mergeCell ref="A2:B2"/>
    <mergeCell ref="A3:B3"/>
    <mergeCell ref="I18:I20"/>
    <mergeCell ref="J18:J20"/>
    <mergeCell ref="C2:D2"/>
    <mergeCell ref="E2:H2"/>
    <mergeCell ref="I2:J2"/>
    <mergeCell ref="A26:B26"/>
    <mergeCell ref="A6:B7"/>
    <mergeCell ref="A25:B25"/>
    <mergeCell ref="C6:H6"/>
    <mergeCell ref="K6:L6"/>
    <mergeCell ref="M6:N6"/>
    <mergeCell ref="K18:K20"/>
    <mergeCell ref="L18:L20"/>
    <mergeCell ref="M18:M20"/>
    <mergeCell ref="N18:N20"/>
    <mergeCell ref="I6:J6"/>
  </mergeCells>
  <conditionalFormatting sqref="J9:J23">
    <cfRule type="cellIs" priority="2" dxfId="2" operator="lessThan" stopIfTrue="1">
      <formula>0</formula>
    </cfRule>
  </conditionalFormatting>
  <conditionalFormatting sqref="H25">
    <cfRule type="expression" priority="1" dxfId="2" stopIfTrue="1">
      <formula>SUM('Atesteerimisaruande arvestustab'!$C$22:$G$22)&gt;60</formula>
    </cfRule>
  </conditionalFormatting>
  <printOptions/>
  <pageMargins left="0.59" right="0.59" top="0.3937007874015748" bottom="0.3937007874015748" header="0.30000000000000004" footer="0.30000000000000004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Katrin</dc:creator>
  <cp:keywords/>
  <dc:description/>
  <cp:lastModifiedBy>Microsoft Office User</cp:lastModifiedBy>
  <cp:lastPrinted>2013-05-05T09:54:00Z</cp:lastPrinted>
  <dcterms:created xsi:type="dcterms:W3CDTF">2012-03-14T13:03:35Z</dcterms:created>
  <dcterms:modified xsi:type="dcterms:W3CDTF">2020-05-19T12:04:42Z</dcterms:modified>
  <cp:category/>
  <cp:version/>
  <cp:contentType/>
  <cp:contentStatus/>
</cp:coreProperties>
</file>